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02DFC9A6-2406-419D-A78B-427A860D3485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Specs!$B$1:$AE$14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6" i="100" l="1"/>
  <c r="AD6" i="100" l="1"/>
  <c r="AE6" i="100"/>
  <c r="Z6" i="100"/>
  <c r="O6" i="100"/>
  <c r="P6" i="100"/>
  <c r="L6" i="100"/>
  <c r="K6" i="100"/>
  <c r="M6" i="100"/>
  <c r="A5" i="100"/>
  <c r="K5" i="100" l="1"/>
  <c r="M5" i="100"/>
  <c r="L5" i="100"/>
  <c r="O5" i="100"/>
  <c r="P5" i="100"/>
  <c r="Z5" i="100"/>
  <c r="AD5" i="100"/>
  <c r="AE5" i="100"/>
</calcChain>
</file>

<file path=xl/sharedStrings.xml><?xml version="1.0" encoding="utf-8"?>
<sst xmlns="http://schemas.openxmlformats.org/spreadsheetml/2006/main" count="201" uniqueCount="81">
  <si>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</si>
  <si>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</si>
  <si>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</si>
  <si>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</si>
  <si>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</si>
  <si>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</si>
  <si>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</si>
  <si>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</si>
  <si>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</si>
  <si>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</si>
  <si>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</si>
  <si>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</si>
  <si>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</si>
  <si>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</si>
  <si>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</si>
  <si>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</si>
  <si>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</si>
  <si>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</si>
  <si>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</si>
  <si>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</si>
  <si>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</si>
  <si>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</si>
  <si>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</si>
  <si>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</si>
  <si>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</si>
  <si>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</si>
  <si>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</si>
  <si>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</si>
  <si>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</si>
  <si>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</si>
  <si>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</si>
  <si>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</si>
  <si>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</si>
  <si>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</si>
  <si>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</si>
  <si>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</si>
  <si>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</si>
  <si>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</si>
  <si>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</si>
  <si>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</si>
  <si>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</si>
  <si>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</si>
  <si>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</si>
  <si>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</si>
  <si>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</si>
  <si>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</si>
  <si>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</si>
  <si>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</si>
  <si>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</si>
  <si>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</si>
  <si>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</si>
  <si>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</si>
  <si>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</si>
  <si>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</si>
  <si>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</si>
  <si>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</si>
  <si>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</si>
  <si>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</si>
  <si>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</si>
  <si>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</si>
  <si>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</si>
  <si>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</si>
  <si>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</si>
  <si>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</si>
  <si>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</si>
  <si>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</si>
  <si>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</si>
  <si>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</si>
  <si>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</si>
  <si>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</si>
  <si>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</si>
  <si>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NO UPC</t>
  </si>
  <si>
    <t>6x1.5L C</t>
  </si>
  <si>
    <t>6x750ml C</t>
  </si>
  <si>
    <t>Margaux du Chateau Margaux</t>
  </si>
  <si>
    <t>2010</t>
  </si>
  <si>
    <t>Red</t>
  </si>
  <si>
    <t>MARGAUX</t>
  </si>
  <si>
    <t>BORDEAUX RED BLEND</t>
  </si>
  <si>
    <t>CORK</t>
  </si>
  <si>
    <t>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</si>
</sst>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28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39</v>
      </c>
      <c r="C5" s="33" t="s">
        <v>74</v>
      </c>
      <c r="D5" s="34">
        <v>6</v>
      </c>
      <c r="E5" s="34">
        <v>1500</v>
      </c>
      <c r="F5" s="34" t="s">
        <v>75</v>
      </c>
      <c r="G5" s="34" t="s">
        <v>76</v>
      </c>
      <c r="H5" s="35" t="s">
        <v>77</v>
      </c>
      <c r="I5" s="35" t="s">
        <v>78</v>
      </c>
      <c r="J5" s="13" t="s">
        <v>79</v>
      </c>
      <c r="K5" s="13" t="str">
        <f>VLOOKUP(B5,Sheet1!$A:$D,2,FALSE)</f>
        <v>Yes</v>
      </c>
      <c r="L5" s="13" t="str">
        <f>VLOOKUP(B5,Sheet1!$A:$D,3,FALSE)</f>
        <v>No</v>
      </c>
      <c r="M5" s="13" t="str">
        <f>VLOOKUP(B5,Sheet1!$A:$D,4,FALSE)</f>
        <v>No</v>
      </c>
      <c r="N5" s="9">
        <v>14.5</v>
      </c>
      <c r="O5" s="13" t="str">
        <f>IF(LEN(Q5)=12,"UPC",IF(LEN(Q5)&gt;12,"EAN",""))</f>
        <v/>
      </c>
      <c r="P5" s="13" t="str">
        <f>IF(ISNUMBER(SEARCH("Gift",AG5)),"Gift Box","")</f>
        <v/>
      </c>
      <c r="Q5" s="36" t="s">
        <v>71</v>
      </c>
      <c r="R5" s="36" t="s">
        <v>22</v>
      </c>
      <c r="S5" s="22">
        <v>0</v>
      </c>
      <c r="T5" s="22">
        <v>0</v>
      </c>
      <c r="U5" s="22">
        <v>3</v>
      </c>
      <c r="V5" s="22">
        <v>19</v>
      </c>
      <c r="W5" s="22">
        <v>12</v>
      </c>
      <c r="X5" s="22">
        <v>3</v>
      </c>
      <c r="Y5" s="13">
        <v>18</v>
      </c>
      <c r="Z5" s="22">
        <f>IF(V5&gt;0,(V5*W5*X5)/1728,"")</f>
        <v>0.39583333333333331</v>
      </c>
      <c r="AA5" s="13">
        <v>7</v>
      </c>
      <c r="AB5" s="13">
        <v>15</v>
      </c>
      <c r="AC5" s="13">
        <v>105</v>
      </c>
      <c r="AD5" s="13">
        <f>IF(AB5&gt;0,AB5*X5,"")</f>
        <v>45</v>
      </c>
      <c r="AE5" s="13">
        <f>IF(Y5&gt;0,Y5*(AA5*AB5),"")</f>
        <v>1890</v>
      </c>
      <c r="AG5" s="28" t="s">
        <v>72</v>
      </c>
    </row>
    <row r="6" spans="1:33" x14ac:dyDescent="0.25">
      <c r="A6" s="10" t="e">
        <f>IF(#REF!=0,"Hide","Show")</f>
        <v>#REF!</v>
      </c>
      <c r="B6" s="32" t="s">
        <v>39</v>
      </c>
      <c r="C6" s="33" t="s">
        <v>74</v>
      </c>
      <c r="D6" s="34">
        <v>6</v>
      </c>
      <c r="E6" s="34">
        <v>750</v>
      </c>
      <c r="F6" s="34" t="s">
        <v>80</v>
      </c>
      <c r="G6" s="34" t="s">
        <v>76</v>
      </c>
      <c r="H6" s="35" t="s">
        <v>77</v>
      </c>
      <c r="I6" s="35" t="s">
        <v>78</v>
      </c>
      <c r="J6" s="13" t="s">
        <v>79</v>
      </c>
      <c r="K6" s="13" t="str">
        <f>VLOOKUP(B6,Sheet1!$A:$D,2,FALSE)</f>
        <v>Yes</v>
      </c>
      <c r="L6" s="13" t="str">
        <f>VLOOKUP(B6,Sheet1!$A:$D,3,FALSE)</f>
        <v>No</v>
      </c>
      <c r="M6" s="13" t="str">
        <f>VLOOKUP(B6,Sheet1!$A:$D,4,FALSE)</f>
        <v>No</v>
      </c>
      <c r="N6" s="9">
        <v>13</v>
      </c>
      <c r="O6" s="13" t="str">
        <f>IF(LEN(Q6)=12,"UPC",IF(LEN(Q6)&gt;12,"EAN",""))</f>
        <v/>
      </c>
      <c r="P6" s="13" t="str">
        <f>IF(ISNUMBER(SEARCH("Gift",AG6)),"Gift Box","")</f>
        <v/>
      </c>
      <c r="Q6" s="36" t="s">
        <v>71</v>
      </c>
      <c r="R6" s="36" t="s">
        <v>22</v>
      </c>
      <c r="S6" s="22">
        <v>0</v>
      </c>
      <c r="T6" s="22">
        <v>0</v>
      </c>
      <c r="U6" s="22">
        <v>3</v>
      </c>
      <c r="V6" s="22">
        <v>19</v>
      </c>
      <c r="W6" s="22">
        <v>12</v>
      </c>
      <c r="X6" s="22">
        <v>3</v>
      </c>
      <c r="Y6" s="13">
        <v>18</v>
      </c>
      <c r="Z6" s="22">
        <f>IF(V6&gt;0,(V6*W6*X6)/1728,"")</f>
        <v>0.39583333333333331</v>
      </c>
      <c r="AA6" s="13">
        <v>7</v>
      </c>
      <c r="AB6" s="13">
        <v>15</v>
      </c>
      <c r="AC6" s="13">
        <v>105</v>
      </c>
      <c r="AD6" s="13">
        <f>IF(AB6&gt;0,AB6*X6,"")</f>
        <v>45</v>
      </c>
      <c r="AE6" s="13">
        <f>IF(Y6&gt;0,Y6*(AA6*AB6),"")</f>
        <v>1890</v>
      </c>
      <c r="AG6" s="28" t="s">
        <v>73</v>
      </c>
    </row>
    <row r="7" spans="1:33" ht="6" customHeight="1" x14ac:dyDescent="0.25">
      <c r="B7" s="15"/>
      <c r="C7" s="12"/>
      <c r="D7" s="12"/>
      <c r="E7" s="12"/>
      <c r="F7" s="19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4"/>
      <c r="T7" s="24"/>
      <c r="U7" s="24"/>
      <c r="V7" s="24"/>
      <c r="W7" s="24"/>
      <c r="X7" s="24"/>
      <c r="Y7" s="12"/>
      <c r="Z7" s="12"/>
      <c r="AA7" s="12"/>
      <c r="AB7" s="12"/>
      <c r="AC7" s="12"/>
      <c r="AD7" s="12"/>
      <c r="AE7" s="12"/>
      <c r="AG7" s="27"/>
    </row>
    <row r="8" spans="1:33" x14ac:dyDescent="0.25">
      <c r="B8" s="16"/>
      <c r="C8" s="20"/>
      <c r="D8" s="17"/>
      <c r="E8" s="20"/>
      <c r="F8" s="17"/>
      <c r="G8" s="17"/>
      <c r="H8" s="17"/>
      <c r="I8" s="17"/>
      <c r="J8" s="17"/>
      <c r="K8" s="17"/>
      <c r="L8" s="17"/>
      <c r="M8" s="17"/>
      <c r="N8" s="20"/>
      <c r="O8" s="20"/>
      <c r="P8" s="20"/>
      <c r="Q8" s="20"/>
      <c r="R8" s="20"/>
      <c r="S8" s="25"/>
      <c r="T8" s="25"/>
      <c r="U8" s="25"/>
      <c r="V8" s="25"/>
      <c r="W8" s="25"/>
      <c r="X8" s="25"/>
      <c r="Y8" s="20"/>
      <c r="Z8" s="20"/>
      <c r="AA8" s="20"/>
      <c r="AB8" s="20"/>
      <c r="AC8" s="20"/>
      <c r="AD8" s="20"/>
      <c r="AE8" s="20"/>
      <c r="AG8" s="27"/>
    </row>
    <row r="9" spans="1:33" ht="6" customHeight="1" x14ac:dyDescent="0.25">
      <c r="B9" s="1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23"/>
      <c r="T9" s="23"/>
      <c r="U9" s="23"/>
      <c r="V9" s="23"/>
      <c r="W9" s="23"/>
      <c r="X9" s="23"/>
      <c r="Y9" s="11"/>
      <c r="Z9" s="11"/>
      <c r="AA9" s="11"/>
      <c r="AB9" s="11"/>
      <c r="AC9" s="11"/>
      <c r="AD9" s="11"/>
      <c r="AE9" s="11"/>
      <c r="AG9" s="27"/>
    </row>
    <row r="10" spans="1:33" x14ac:dyDescent="0.25">
      <c r="B10" s="10"/>
      <c r="E10" s="10"/>
      <c r="N10" s="10"/>
      <c r="O10" s="10"/>
      <c r="P10" s="10"/>
      <c r="Q10" s="10"/>
      <c r="R10" s="10"/>
      <c r="S10" s="6"/>
      <c r="T10" s="6"/>
      <c r="U10" s="6"/>
      <c r="V10" s="6"/>
      <c r="W10" s="6"/>
      <c r="X10" s="6"/>
      <c r="Y10" s="10"/>
      <c r="Z10" s="10"/>
      <c r="AA10" s="10"/>
      <c r="AB10" s="10"/>
      <c r="AD10" s="10"/>
      <c r="AE10" s="10"/>
      <c r="AG10" s="27"/>
    </row>
    <row r="11" spans="1:33" x14ac:dyDescent="0.25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8"/>
      <c r="T11" s="8"/>
      <c r="U11" s="8"/>
      <c r="V11" s="8"/>
      <c r="W11" s="8"/>
      <c r="X11" s="8"/>
      <c r="Y11" s="18"/>
      <c r="Z11" s="18"/>
      <c r="AA11" s="18"/>
      <c r="AB11" s="18"/>
      <c r="AC11" s="18"/>
      <c r="AD11" s="18"/>
      <c r="AE11" s="18"/>
      <c r="AG11" s="27"/>
    </row>
    <row r="12" spans="1:33" x14ac:dyDescent="0.25">
      <c r="E12" s="10"/>
      <c r="N12" s="10"/>
      <c r="O12" s="10"/>
      <c r="P12" s="10"/>
      <c r="Q12" s="10"/>
      <c r="R12" s="10"/>
      <c r="S12" s="6"/>
      <c r="T12" s="6"/>
      <c r="U12" s="6"/>
      <c r="V12" s="6"/>
      <c r="W12" s="6"/>
      <c r="X12" s="6"/>
      <c r="Y12" s="10"/>
      <c r="Z12" s="10"/>
      <c r="AA12" s="10"/>
      <c r="AB12" s="10"/>
      <c r="AD12" s="10"/>
      <c r="AE12" s="10"/>
      <c r="AG12" s="27"/>
    </row>
    <row r="13" spans="1:33" x14ac:dyDescent="0.25">
      <c r="E13" s="10"/>
      <c r="N13" s="10"/>
      <c r="O13" s="10"/>
      <c r="P13" s="10"/>
      <c r="Q13" s="10"/>
      <c r="R13" s="10"/>
      <c r="S13" s="6"/>
      <c r="T13" s="6"/>
      <c r="U13" s="6"/>
      <c r="V13" s="6"/>
      <c r="W13" s="6"/>
      <c r="X13" s="6"/>
      <c r="Y13" s="10"/>
      <c r="Z13" s="10"/>
      <c r="AA13" s="10"/>
      <c r="AB13" s="10"/>
      <c r="AD13" s="10"/>
      <c r="AE13" s="10"/>
      <c r="AG13" s="27"/>
    </row>
    <row r="14" spans="1:33" x14ac:dyDescent="0.25">
      <c r="E14" s="10"/>
      <c r="N14" s="10"/>
      <c r="O14" s="10"/>
      <c r="P14" s="10"/>
      <c r="Q14" s="10"/>
      <c r="R14" s="10"/>
      <c r="S14" s="6"/>
      <c r="T14" s="6"/>
      <c r="U14" s="6"/>
      <c r="V14" s="6"/>
      <c r="W14" s="6"/>
      <c r="X14" s="6"/>
      <c r="Y14" s="10"/>
      <c r="Z14" s="10"/>
      <c r="AA14" s="10"/>
      <c r="AB14" s="10"/>
      <c r="AD14" s="10"/>
      <c r="AE14" s="10"/>
      <c r="AG14" s="27"/>
    </row>
    <row r="15" spans="1:33" x14ac:dyDescent="0.25">
      <c r="E15" s="10"/>
      <c r="N15" s="10"/>
      <c r="O15" s="10"/>
      <c r="P15" s="10"/>
      <c r="Q15" s="10"/>
      <c r="R15" s="10"/>
      <c r="S15" s="6"/>
      <c r="T15" s="6"/>
      <c r="U15" s="6"/>
      <c r="V15" s="6"/>
      <c r="W15" s="6"/>
      <c r="X15" s="6"/>
      <c r="Y15" s="10"/>
      <c r="Z15" s="10"/>
      <c r="AA15" s="10"/>
      <c r="AB15" s="10"/>
      <c r="AD15" s="10"/>
      <c r="AE15" s="10"/>
      <c r="AG15" s="27"/>
    </row>
    <row r="16" spans="1:33" x14ac:dyDescent="0.25">
      <c r="AG16" s="27"/>
    </row>
    <row r="17" spans="33:33" x14ac:dyDescent="0.25">
      <c r="AG17" s="27"/>
    </row>
    <row r="18" spans="33:33" x14ac:dyDescent="0.25">
      <c r="AG18" s="27"/>
    </row>
    <row r="19" spans="33:33" x14ac:dyDescent="0.25">
      <c r="AG19" s="27"/>
    </row>
    <row r="20" spans="33:33" x14ac:dyDescent="0.25">
      <c r="AG20" s="27"/>
    </row>
    <row r="21" spans="33:33" x14ac:dyDescent="0.25">
      <c r="AG21" s="27"/>
    </row>
    <row r="22" spans="33:33" x14ac:dyDescent="0.25">
      <c r="AG22" s="27"/>
    </row>
    <row r="23" spans="33:33" x14ac:dyDescent="0.25">
      <c r="AG23" s="27"/>
    </row>
    <row r="24" spans="33:33" x14ac:dyDescent="0.25">
      <c r="AG24" s="27"/>
    </row>
    <row r="25" spans="33:33" x14ac:dyDescent="0.25">
      <c r="AG25" s="27"/>
    </row>
    <row r="26" spans="33:33" x14ac:dyDescent="0.25">
      <c r="AG26" s="27"/>
    </row>
    <row r="27" spans="33:33" x14ac:dyDescent="0.25">
      <c r="AG27" s="27"/>
    </row>
    <row r="28" spans="33:33" x14ac:dyDescent="0.25">
      <c r="AG28" s="27"/>
    </row>
  </sheetData>
  <mergeCells count="1">
    <mergeCell ref="B1:C1"/>
  </mergeCells>
  <conditionalFormatting sqref="S5:Y5 AA5:AB5">
    <cfRule type="cellIs" dxfId="1" priority="2" operator="lessThan">
      <formula>0</formula>
    </cfRule>
  </conditionalFormatting>
  <conditionalFormatting sqref="S6:Y6 AA6:AB6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